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共有\【信州ITバレー推進室】\☆Ｒ５年度\62_コンソーシアム活用型ITビジネス創出支援事業補助金\02 機構交付要綱\"/>
    </mc:Choice>
  </mc:AlternateContent>
  <xr:revisionPtr revIDLastSave="0" documentId="13_ncr:1_{696F92DE-840F-470E-9219-9348CE277262}" xr6:coauthVersionLast="47" xr6:coauthVersionMax="47" xr10:uidLastSave="{00000000-0000-0000-0000-000000000000}"/>
  <bookViews>
    <workbookView xWindow="1425" yWindow="-120" windowWidth="27495" windowHeight="16440" xr2:uid="{9AA6F358-3950-4D41-8AC2-B71973BDB8E7}"/>
  </bookViews>
  <sheets>
    <sheet name="様式第3号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D14" i="2"/>
  <c r="D13" i="2"/>
  <c r="C13" i="2"/>
  <c r="C19" i="2"/>
  <c r="D19" i="2" s="1"/>
  <c r="C27" i="2"/>
  <c r="D27" i="2" s="1"/>
  <c r="D29" i="2"/>
  <c r="C29" i="2"/>
  <c r="C20" i="2"/>
  <c r="D20" i="2" s="1"/>
  <c r="D25" i="2"/>
  <c r="C25" i="2"/>
  <c r="D24" i="2"/>
  <c r="C12" i="2"/>
  <c r="D12" i="2" s="1"/>
  <c r="D23" i="2"/>
  <c r="D21" i="2"/>
  <c r="C21" i="2"/>
  <c r="C17" i="2"/>
  <c r="D17" i="2" s="1"/>
  <c r="D15" i="2"/>
  <c r="C33" i="2" l="1"/>
  <c r="B8" i="2" s="1"/>
  <c r="D33" i="2"/>
  <c r="B5" i="2" s="1"/>
  <c r="B6" i="2" l="1"/>
</calcChain>
</file>

<file path=xl/sharedStrings.xml><?xml version="1.0" encoding="utf-8"?>
<sst xmlns="http://schemas.openxmlformats.org/spreadsheetml/2006/main" count="72" uniqueCount="41">
  <si>
    <t>（様式第３号）（第６条関係）</t>
  </si>
  <si>
    <t>コンソーシアム活用型ＩＴビジネス創出支援事業補助金経費内訳書</t>
  </si>
  <si>
    <t>区分</t>
  </si>
  <si>
    <t>金額</t>
  </si>
  <si>
    <t>自己資金</t>
  </si>
  <si>
    <t>その他</t>
  </si>
  <si>
    <t>合計</t>
  </si>
  <si>
    <t>経費区分</t>
  </si>
  <si>
    <t>内容</t>
  </si>
  <si>
    <t>補助事業に要する経費（税込）</t>
  </si>
  <si>
    <t>備考</t>
  </si>
  <si>
    <t>人件費</t>
  </si>
  <si>
    <t>謝金</t>
  </si>
  <si>
    <t>旅費</t>
  </si>
  <si>
    <t>委託費</t>
  </si>
  <si>
    <t>印刷製本費</t>
  </si>
  <si>
    <t>通信運搬費</t>
  </si>
  <si>
    <t>広告料</t>
  </si>
  <si>
    <t>その他経費</t>
  </si>
  <si>
    <t>（備考）適宜、行を追加して記載してください。</t>
  </si>
  <si>
    <t>原材料・消耗品費</t>
    <phoneticPr fontId="5"/>
  </si>
  <si>
    <t>補助対象経費（税抜）</t>
    <phoneticPr fontId="5"/>
  </si>
  <si>
    <t>使用料及び賃借料</t>
    <phoneticPr fontId="5"/>
  </si>
  <si>
    <t>補助金申請額</t>
    <phoneticPr fontId="5"/>
  </si>
  <si>
    <t>（単位：円）</t>
    <phoneticPr fontId="5"/>
  </si>
  <si>
    <t>１　収入の部</t>
    <phoneticPr fontId="5"/>
  </si>
  <si>
    <t>２　支出の部</t>
    <phoneticPr fontId="5"/>
  </si>
  <si>
    <t>記入例</t>
    <rPh sb="0" eb="2">
      <t>キニュウ</t>
    </rPh>
    <rPh sb="2" eb="3">
      <t>レイ</t>
    </rPh>
    <phoneticPr fontId="5"/>
  </si>
  <si>
    <t>IoTセンサー制御部試作部材</t>
    <rPh sb="7" eb="9">
      <t>セイギョ</t>
    </rPh>
    <rPh sb="9" eb="10">
      <t>ブ</t>
    </rPh>
    <rPh sb="10" eb="12">
      <t>シサク</t>
    </rPh>
    <rPh sb="12" eb="14">
      <t>ブザイ</t>
    </rPh>
    <phoneticPr fontId="5"/>
  </si>
  <si>
    <t>センサ部組み込みソフト開発委託</t>
    <rPh sb="3" eb="4">
      <t>ブ</t>
    </rPh>
    <rPh sb="4" eb="5">
      <t>ク</t>
    </rPh>
    <rPh sb="6" eb="7">
      <t>コ</t>
    </rPh>
    <rPh sb="11" eb="13">
      <t>カイハツ</t>
    </rPh>
    <rPh sb="13" eb="15">
      <t>イタク</t>
    </rPh>
    <phoneticPr fontId="5"/>
  </si>
  <si>
    <t>センサ技術アドバイザー謝金＠27,500円×8回</t>
    <rPh sb="3" eb="5">
      <t>ギジュツ</t>
    </rPh>
    <rPh sb="11" eb="13">
      <t>シャキン</t>
    </rPh>
    <rPh sb="20" eb="21">
      <t>エン</t>
    </rPh>
    <rPh sb="23" eb="24">
      <t>カイ</t>
    </rPh>
    <phoneticPr fontId="5"/>
  </si>
  <si>
    <t>○○大学共同研究委託費</t>
    <rPh sb="2" eb="4">
      <t>ダイガク</t>
    </rPh>
    <rPh sb="4" eb="6">
      <t>キョウドウ</t>
    </rPh>
    <rPh sb="6" eb="8">
      <t>ケンキュウ</t>
    </rPh>
    <rPh sb="8" eb="10">
      <t>イタク</t>
    </rPh>
    <rPh sb="10" eb="11">
      <t>ヒ</t>
    </rPh>
    <phoneticPr fontId="5"/>
  </si>
  <si>
    <t>ソフト開発担当者＠2,500円×1,200h</t>
    <rPh sb="3" eb="5">
      <t>カイハツ</t>
    </rPh>
    <rPh sb="5" eb="8">
      <t>タントウシャ</t>
    </rPh>
    <rPh sb="14" eb="15">
      <t>エン</t>
    </rPh>
    <phoneticPr fontId="5"/>
  </si>
  <si>
    <t>センサ部開発担当者＠2,500円×800h</t>
    <rPh sb="3" eb="4">
      <t>ブ</t>
    </rPh>
    <rPh sb="4" eb="6">
      <t>カイハツ</t>
    </rPh>
    <rPh sb="6" eb="9">
      <t>タントウシャ</t>
    </rPh>
    <phoneticPr fontId="5"/>
  </si>
  <si>
    <t>開発コンソーシアム会議資料作成＠1,000×20部×8回</t>
    <rPh sb="0" eb="2">
      <t>カイハツ</t>
    </rPh>
    <rPh sb="9" eb="11">
      <t>カイギ</t>
    </rPh>
    <rPh sb="11" eb="13">
      <t>シリョウ</t>
    </rPh>
    <rPh sb="13" eb="15">
      <t>サクセイ</t>
    </rPh>
    <rPh sb="24" eb="25">
      <t>ブ</t>
    </rPh>
    <rPh sb="27" eb="28">
      <t>カイ</t>
    </rPh>
    <phoneticPr fontId="5"/>
  </si>
  <si>
    <t>屋外試験旅費(飯田→栄村)@5,530円×10人回</t>
    <rPh sb="0" eb="2">
      <t>オクガイ</t>
    </rPh>
    <rPh sb="2" eb="4">
      <t>シケン</t>
    </rPh>
    <rPh sb="4" eb="6">
      <t>リョヒ</t>
    </rPh>
    <rPh sb="10" eb="12">
      <t>サカエムラ</t>
    </rPh>
    <phoneticPr fontId="5"/>
  </si>
  <si>
    <t>PRパンフレット作成@1,000円×200部</t>
    <rPh sb="8" eb="10">
      <t>サクセイ</t>
    </rPh>
    <rPh sb="16" eb="17">
      <t>エン</t>
    </rPh>
    <rPh sb="21" eb="22">
      <t>ブ</t>
    </rPh>
    <phoneticPr fontId="5"/>
  </si>
  <si>
    <t>屋外試験部材輸送＠32,00円×4回</t>
    <rPh sb="0" eb="2">
      <t>オクガイ</t>
    </rPh>
    <rPh sb="2" eb="4">
      <t>シケン</t>
    </rPh>
    <rPh sb="4" eb="6">
      <t>ブザイ</t>
    </rPh>
    <rPh sb="6" eb="8">
      <t>ユソウ</t>
    </rPh>
    <rPh sb="14" eb="15">
      <t>エン</t>
    </rPh>
    <rPh sb="17" eb="18">
      <t>カイ</t>
    </rPh>
    <phoneticPr fontId="5"/>
  </si>
  <si>
    <t>大学打合せ旅費(飯田→上田)@5,070円×16人回</t>
    <rPh sb="0" eb="2">
      <t>ダイガク</t>
    </rPh>
    <rPh sb="2" eb="4">
      <t>ウチアワ</t>
    </rPh>
    <rPh sb="5" eb="7">
      <t>リョヒ</t>
    </rPh>
    <rPh sb="8" eb="10">
      <t>イイダ</t>
    </rPh>
    <rPh sb="11" eb="13">
      <t>ウエダ</t>
    </rPh>
    <rPh sb="20" eb="21">
      <t>エン</t>
    </rPh>
    <rPh sb="24" eb="25">
      <t>ニン</t>
    </rPh>
    <rPh sb="25" eb="26">
      <t>カイ</t>
    </rPh>
    <phoneticPr fontId="5"/>
  </si>
  <si>
    <t>サーバレンタル＠22,000円×8月</t>
    <rPh sb="14" eb="15">
      <t>エン</t>
    </rPh>
    <rPh sb="17" eb="18">
      <t>ツキ</t>
    </rPh>
    <phoneticPr fontId="5"/>
  </si>
  <si>
    <t>開発管理者＠3,500円×200h</t>
    <rPh sb="0" eb="2">
      <t>カイハツ</t>
    </rPh>
    <rPh sb="2" eb="5">
      <t>カンリシャ</t>
    </rPh>
    <rPh sb="11" eb="12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</si>
</sst>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</xdr:row>
      <xdr:rowOff>85725</xdr:rowOff>
    </xdr:from>
    <xdr:to>
      <xdr:col>4</xdr:col>
      <xdr:colOff>609600</xdr:colOff>
      <xdr:row>3</xdr:row>
      <xdr:rowOff>238125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DEB5D08-82C1-5C2E-F33B-AD5F05F571B6}"/>
            </a:ext>
          </a:extLst>
        </xdr:cNvPr>
        <xdr:cNvSpPr/>
      </xdr:nvSpPr>
      <xdr:spPr>
        <a:xfrm>
          <a:off x="3781425" y="885825"/>
          <a:ext cx="2533650" cy="552450"/>
        </a:xfrm>
        <a:prstGeom prst="wedgeRectCallout">
          <a:avLst>
            <a:gd name="adj1" fmla="val -60087"/>
            <a:gd name="adj2" fmla="val 10321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補助金申請額は「補助対象経費（税抜）」の２分の１（千円未満は切り捨て）、上限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万円です。</a:t>
          </a:r>
        </a:p>
      </xdr:txBody>
    </xdr:sp>
    <xdr:clientData/>
  </xdr:twoCellAnchor>
  <xdr:twoCellAnchor>
    <xdr:from>
      <xdr:col>2</xdr:col>
      <xdr:colOff>266700</xdr:colOff>
      <xdr:row>7</xdr:row>
      <xdr:rowOff>180975</xdr:rowOff>
    </xdr:from>
    <xdr:to>
      <xdr:col>4</xdr:col>
      <xdr:colOff>38100</xdr:colOff>
      <xdr:row>9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C975B2A-425A-4699-BD06-5C84F2930E57}"/>
            </a:ext>
          </a:extLst>
        </xdr:cNvPr>
        <xdr:cNvSpPr/>
      </xdr:nvSpPr>
      <xdr:spPr>
        <a:xfrm>
          <a:off x="3800475" y="2790825"/>
          <a:ext cx="1943100" cy="457200"/>
        </a:xfrm>
        <a:prstGeom prst="wedgeRectCallout">
          <a:avLst>
            <a:gd name="adj1" fmla="val -63837"/>
            <a:gd name="adj2" fmla="val -4531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下表の「補助事業に要する経費（税込）」の合計と一致させてください。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390525</xdr:colOff>
      <xdr:row>6</xdr:row>
      <xdr:rowOff>47625</xdr:rowOff>
    </xdr:from>
    <xdr:to>
      <xdr:col>4</xdr:col>
      <xdr:colOff>619125</xdr:colOff>
      <xdr:row>6</xdr:row>
      <xdr:rowOff>304800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FB3E253-A86A-4CA6-B0A0-233778C6907C}"/>
            </a:ext>
          </a:extLst>
        </xdr:cNvPr>
        <xdr:cNvSpPr/>
      </xdr:nvSpPr>
      <xdr:spPr>
        <a:xfrm>
          <a:off x="3924300" y="2305050"/>
          <a:ext cx="2400300" cy="257175"/>
        </a:xfrm>
        <a:prstGeom prst="wedgeRectCallout">
          <a:avLst>
            <a:gd name="adj1" fmla="val -66778"/>
            <a:gd name="adj2" fmla="val -223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借入金等で充当する部分はこちらに記入。</a:t>
          </a:r>
        </a:p>
      </xdr:txBody>
    </xdr:sp>
    <xdr:clientData/>
  </xdr:twoCellAnchor>
  <xdr:twoCellAnchor>
    <xdr:from>
      <xdr:col>2</xdr:col>
      <xdr:colOff>504825</xdr:colOff>
      <xdr:row>4</xdr:row>
      <xdr:rowOff>200025</xdr:rowOff>
    </xdr:from>
    <xdr:to>
      <xdr:col>4</xdr:col>
      <xdr:colOff>676275</xdr:colOff>
      <xdr:row>5</xdr:row>
      <xdr:rowOff>285750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322E5E8-E982-4609-965F-54703553C3C7}"/>
            </a:ext>
          </a:extLst>
        </xdr:cNvPr>
        <xdr:cNvSpPr/>
      </xdr:nvSpPr>
      <xdr:spPr>
        <a:xfrm>
          <a:off x="4038600" y="1752600"/>
          <a:ext cx="2343150" cy="438150"/>
        </a:xfrm>
        <a:prstGeom prst="wedgeRectCallout">
          <a:avLst>
            <a:gd name="adj1" fmla="val -72153"/>
            <a:gd name="adj2" fmla="val 167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手持ち資金で賄う部分はこちらに記入してください。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11AB-431A-479F-851F-9C98F1D97795}">
  <dimension ref="A1:E33"/>
  <sheetViews>
    <sheetView tabSelected="1" view="pageBreakPreview" zoomScaleNormal="100" zoomScaleSheetLayoutView="100" workbookViewId="0"/>
  </sheetViews>
  <sheetFormatPr defaultRowHeight="31.5" customHeight="1" x14ac:dyDescent="0.15"/>
  <cols>
    <col min="1" max="1" width="20.28515625" style="4" customWidth="1"/>
    <col min="2" max="2" width="32.7109375" style="4" customWidth="1"/>
    <col min="3" max="4" width="16.28515625" style="4" customWidth="1"/>
    <col min="5" max="5" width="12.140625" style="4" customWidth="1"/>
    <col min="6" max="16384" width="9.140625" style="4"/>
  </cols>
  <sheetData>
    <row r="1" spans="1:5" ht="31.5" customHeight="1" x14ac:dyDescent="0.15">
      <c r="A1" s="3" t="s">
        <v>0</v>
      </c>
    </row>
    <row r="2" spans="1:5" ht="31.5" customHeight="1" x14ac:dyDescent="0.15">
      <c r="A2" s="8" t="s">
        <v>1</v>
      </c>
      <c r="B2" s="9"/>
      <c r="C2" s="9"/>
      <c r="D2" s="9"/>
      <c r="E2" s="9"/>
    </row>
    <row r="3" spans="1:5" ht="31.5" customHeight="1" x14ac:dyDescent="0.15">
      <c r="A3" s="5" t="s">
        <v>25</v>
      </c>
      <c r="B3" s="10" t="s">
        <v>24</v>
      </c>
    </row>
    <row r="4" spans="1:5" ht="27.75" customHeight="1" x14ac:dyDescent="0.15">
      <c r="A4" s="2" t="s">
        <v>2</v>
      </c>
      <c r="B4" s="2" t="s">
        <v>3</v>
      </c>
    </row>
    <row r="5" spans="1:5" ht="27.75" customHeight="1" x14ac:dyDescent="0.15">
      <c r="A5" s="1" t="s">
        <v>23</v>
      </c>
      <c r="B5" s="7"/>
    </row>
    <row r="6" spans="1:5" ht="27.75" customHeight="1" x14ac:dyDescent="0.15">
      <c r="A6" s="1" t="s">
        <v>4</v>
      </c>
      <c r="B6" s="7"/>
    </row>
    <row r="7" spans="1:5" ht="27.75" customHeight="1" x14ac:dyDescent="0.15">
      <c r="A7" s="1" t="s">
        <v>5</v>
      </c>
      <c r="B7" s="7"/>
    </row>
    <row r="8" spans="1:5" ht="27.75" customHeight="1" x14ac:dyDescent="0.15">
      <c r="A8" s="2" t="s">
        <v>6</v>
      </c>
      <c r="B8" s="7"/>
    </row>
    <row r="9" spans="1:5" ht="22.5" customHeight="1" x14ac:dyDescent="0.15">
      <c r="A9" s="5"/>
    </row>
    <row r="10" spans="1:5" ht="31.5" customHeight="1" x14ac:dyDescent="0.15">
      <c r="A10" s="5" t="s">
        <v>26</v>
      </c>
      <c r="E10" s="10" t="s">
        <v>24</v>
      </c>
    </row>
    <row r="11" spans="1:5" ht="31.5" customHeight="1" x14ac:dyDescent="0.15">
      <c r="A11" s="1" t="s">
        <v>7</v>
      </c>
      <c r="B11" s="1" t="s">
        <v>8</v>
      </c>
      <c r="C11" s="1" t="s">
        <v>9</v>
      </c>
      <c r="D11" s="1" t="s">
        <v>21</v>
      </c>
      <c r="E11" s="1" t="s">
        <v>10</v>
      </c>
    </row>
    <row r="12" spans="1:5" ht="19.5" customHeight="1" x14ac:dyDescent="0.15">
      <c r="A12" s="13" t="s">
        <v>11</v>
      </c>
      <c r="B12" s="16"/>
      <c r="C12" s="16"/>
      <c r="D12" s="16"/>
      <c r="E12" s="16"/>
    </row>
    <row r="13" spans="1:5" ht="19.5" customHeight="1" x14ac:dyDescent="0.15">
      <c r="A13" s="14"/>
      <c r="B13" s="17"/>
      <c r="C13" s="17"/>
      <c r="D13" s="17"/>
      <c r="E13" s="17"/>
    </row>
    <row r="14" spans="1:5" ht="19.5" customHeight="1" x14ac:dyDescent="0.15">
      <c r="A14" s="13" t="s">
        <v>20</v>
      </c>
      <c r="B14" s="16"/>
      <c r="C14" s="16"/>
      <c r="D14" s="16"/>
      <c r="E14" s="16"/>
    </row>
    <row r="15" spans="1:5" ht="19.5" customHeight="1" x14ac:dyDescent="0.15">
      <c r="A15" s="14"/>
      <c r="B15" s="17"/>
      <c r="C15" s="17"/>
      <c r="D15" s="17"/>
      <c r="E15" s="17"/>
    </row>
    <row r="16" spans="1:5" ht="19.5" customHeight="1" x14ac:dyDescent="0.15">
      <c r="A16" s="13" t="s">
        <v>12</v>
      </c>
      <c r="B16" s="16"/>
      <c r="C16" s="16"/>
      <c r="D16" s="16"/>
      <c r="E16" s="16"/>
    </row>
    <row r="17" spans="1:5" ht="19.5" customHeight="1" x14ac:dyDescent="0.15">
      <c r="A17" s="14"/>
      <c r="B17" s="17"/>
      <c r="C17" s="17"/>
      <c r="D17" s="17"/>
      <c r="E17" s="17"/>
    </row>
    <row r="18" spans="1:5" ht="19.5" customHeight="1" x14ac:dyDescent="0.15">
      <c r="A18" s="13" t="s">
        <v>13</v>
      </c>
      <c r="B18" s="16"/>
      <c r="C18" s="16"/>
      <c r="D18" s="16"/>
      <c r="E18" s="16"/>
    </row>
    <row r="19" spans="1:5" ht="19.5" customHeight="1" x14ac:dyDescent="0.15">
      <c r="A19" s="14"/>
      <c r="B19" s="17"/>
      <c r="C19" s="17"/>
      <c r="D19" s="17"/>
      <c r="E19" s="17"/>
    </row>
    <row r="20" spans="1:5" ht="19.5" customHeight="1" x14ac:dyDescent="0.15">
      <c r="A20" s="13" t="s">
        <v>22</v>
      </c>
      <c r="B20" s="16"/>
      <c r="C20" s="16"/>
      <c r="D20" s="16"/>
      <c r="E20" s="16"/>
    </row>
    <row r="21" spans="1:5" ht="19.5" customHeight="1" x14ac:dyDescent="0.15">
      <c r="A21" s="14"/>
      <c r="B21" s="17"/>
      <c r="C21" s="17"/>
      <c r="D21" s="17"/>
      <c r="E21" s="17"/>
    </row>
    <row r="22" spans="1:5" ht="19.5" customHeight="1" x14ac:dyDescent="0.15">
      <c r="A22" s="13" t="s">
        <v>14</v>
      </c>
      <c r="B22" s="16"/>
      <c r="C22" s="16"/>
      <c r="D22" s="16"/>
      <c r="E22" s="16"/>
    </row>
    <row r="23" spans="1:5" ht="19.5" customHeight="1" x14ac:dyDescent="0.15">
      <c r="A23" s="14"/>
      <c r="B23" s="17"/>
      <c r="C23" s="17"/>
      <c r="D23" s="17"/>
      <c r="E23" s="17"/>
    </row>
    <row r="24" spans="1:5" ht="19.5" customHeight="1" x14ac:dyDescent="0.15">
      <c r="A24" s="13" t="s">
        <v>15</v>
      </c>
      <c r="B24" s="16"/>
      <c r="C24" s="16"/>
      <c r="D24" s="16"/>
      <c r="E24" s="16"/>
    </row>
    <row r="25" spans="1:5" ht="19.5" customHeight="1" x14ac:dyDescent="0.15">
      <c r="A25" s="14"/>
      <c r="B25" s="17"/>
      <c r="C25" s="17"/>
      <c r="D25" s="17"/>
      <c r="E25" s="17"/>
    </row>
    <row r="26" spans="1:5" ht="19.5" customHeight="1" x14ac:dyDescent="0.15">
      <c r="A26" s="13" t="s">
        <v>16</v>
      </c>
      <c r="B26" s="16"/>
      <c r="C26" s="16"/>
      <c r="D26" s="16"/>
      <c r="E26" s="16"/>
    </row>
    <row r="27" spans="1:5" ht="19.5" customHeight="1" x14ac:dyDescent="0.15">
      <c r="A27" s="14"/>
      <c r="B27" s="17"/>
      <c r="C27" s="17"/>
      <c r="D27" s="17"/>
      <c r="E27" s="17"/>
    </row>
    <row r="28" spans="1:5" ht="19.5" customHeight="1" x14ac:dyDescent="0.15">
      <c r="A28" s="13" t="s">
        <v>17</v>
      </c>
      <c r="B28" s="16"/>
      <c r="C28" s="16"/>
      <c r="D28" s="16"/>
      <c r="E28" s="16"/>
    </row>
    <row r="29" spans="1:5" ht="19.5" customHeight="1" x14ac:dyDescent="0.15">
      <c r="A29" s="14"/>
      <c r="B29" s="17"/>
      <c r="C29" s="17"/>
      <c r="D29" s="17"/>
      <c r="E29" s="17"/>
    </row>
    <row r="30" spans="1:5" ht="19.5" customHeight="1" x14ac:dyDescent="0.15">
      <c r="A30" s="13" t="s">
        <v>18</v>
      </c>
      <c r="B30" s="16"/>
      <c r="C30" s="16"/>
      <c r="D30" s="16"/>
      <c r="E30" s="16"/>
    </row>
    <row r="31" spans="1:5" ht="19.5" customHeight="1" x14ac:dyDescent="0.15">
      <c r="A31" s="14"/>
      <c r="B31" s="17"/>
      <c r="C31" s="17"/>
      <c r="D31" s="17"/>
      <c r="E31" s="17"/>
    </row>
    <row r="32" spans="1:5" ht="19.5" customHeight="1" x14ac:dyDescent="0.15">
      <c r="A32" s="11" t="s">
        <v>6</v>
      </c>
      <c r="B32" s="12"/>
      <c r="C32" s="6"/>
      <c r="D32" s="6"/>
      <c r="E32" s="6"/>
    </row>
    <row r="33" spans="1:1" ht="31.5" customHeight="1" x14ac:dyDescent="0.15">
      <c r="A33" s="5" t="s">
        <v>19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AB27-E27C-4F0A-8BBE-84876C42B789}">
  <dimension ref="A1:E34"/>
  <sheetViews>
    <sheetView view="pageBreakPreview" topLeftCell="A7" zoomScaleNormal="100" zoomScaleSheetLayoutView="100" workbookViewId="0">
      <selection activeCell="A2" sqref="A2"/>
    </sheetView>
  </sheetViews>
  <sheetFormatPr defaultRowHeight="31.5" customHeight="1" x14ac:dyDescent="0.15"/>
  <cols>
    <col min="1" max="1" width="20.28515625" style="4" customWidth="1"/>
    <col min="2" max="2" width="32.7109375" style="4" customWidth="1"/>
    <col min="3" max="4" width="16.28515625" style="4" customWidth="1"/>
    <col min="5" max="5" width="12.140625" style="4" customWidth="1"/>
    <col min="6" max="16384" width="9.140625" style="4"/>
  </cols>
  <sheetData>
    <row r="1" spans="1:5" ht="31.5" customHeight="1" x14ac:dyDescent="0.15">
      <c r="A1" s="18" t="s">
        <v>0</v>
      </c>
      <c r="B1" s="19"/>
      <c r="C1" s="19"/>
      <c r="D1" s="20" t="s">
        <v>27</v>
      </c>
      <c r="E1" s="19"/>
    </row>
    <row r="2" spans="1:5" ht="31.5" customHeight="1" x14ac:dyDescent="0.15">
      <c r="A2" s="8" t="s">
        <v>1</v>
      </c>
      <c r="B2" s="9"/>
      <c r="C2" s="9"/>
      <c r="D2" s="9"/>
      <c r="E2" s="9"/>
    </row>
    <row r="3" spans="1:5" ht="31.5" customHeight="1" x14ac:dyDescent="0.15">
      <c r="A3" s="5" t="s">
        <v>25</v>
      </c>
      <c r="B3" s="10" t="s">
        <v>24</v>
      </c>
    </row>
    <row r="4" spans="1:5" ht="27.75" customHeight="1" x14ac:dyDescent="0.15">
      <c r="A4" s="2" t="s">
        <v>2</v>
      </c>
      <c r="B4" s="2" t="s">
        <v>3</v>
      </c>
    </row>
    <row r="5" spans="1:5" ht="27.75" customHeight="1" x14ac:dyDescent="0.15">
      <c r="A5" s="1" t="s">
        <v>23</v>
      </c>
      <c r="B5" s="36">
        <f>IF(D33&gt;10000000,5000000,ROUNDDOWN(D33/2,-3))</f>
        <v>4941000</v>
      </c>
    </row>
    <row r="6" spans="1:5" ht="27.75" customHeight="1" x14ac:dyDescent="0.15">
      <c r="A6" s="1" t="s">
        <v>4</v>
      </c>
      <c r="B6" s="36">
        <f>+B8-B5-B7</f>
        <v>2359420</v>
      </c>
    </row>
    <row r="7" spans="1:5" ht="27.75" customHeight="1" x14ac:dyDescent="0.15">
      <c r="A7" s="1" t="s">
        <v>5</v>
      </c>
      <c r="B7" s="36">
        <v>3000000</v>
      </c>
    </row>
    <row r="8" spans="1:5" ht="27.75" customHeight="1" x14ac:dyDescent="0.15">
      <c r="A8" s="2" t="s">
        <v>6</v>
      </c>
      <c r="B8" s="35">
        <f>+C33</f>
        <v>10300420</v>
      </c>
    </row>
    <row r="9" spans="1:5" ht="22.5" customHeight="1" x14ac:dyDescent="0.15">
      <c r="A9" s="5"/>
    </row>
    <row r="10" spans="1:5" ht="31.5" customHeight="1" x14ac:dyDescent="0.15">
      <c r="A10" s="5" t="s">
        <v>26</v>
      </c>
      <c r="E10" s="10" t="s">
        <v>24</v>
      </c>
    </row>
    <row r="11" spans="1:5" ht="31.5" customHeight="1" x14ac:dyDescent="0.15">
      <c r="A11" s="1" t="s">
        <v>7</v>
      </c>
      <c r="B11" s="1" t="s">
        <v>8</v>
      </c>
      <c r="C11" s="1" t="s">
        <v>9</v>
      </c>
      <c r="D11" s="1" t="s">
        <v>21</v>
      </c>
      <c r="E11" s="1" t="s">
        <v>10</v>
      </c>
    </row>
    <row r="12" spans="1:5" ht="19.5" customHeight="1" x14ac:dyDescent="0.15">
      <c r="A12" s="13" t="s">
        <v>11</v>
      </c>
      <c r="B12" s="30" t="s">
        <v>32</v>
      </c>
      <c r="C12" s="25">
        <f>2500*1200</f>
        <v>3000000</v>
      </c>
      <c r="D12" s="25">
        <f>+C12</f>
        <v>3000000</v>
      </c>
      <c r="E12" s="21"/>
    </row>
    <row r="13" spans="1:5" ht="19.5" customHeight="1" x14ac:dyDescent="0.15">
      <c r="A13" s="15"/>
      <c r="B13" s="31" t="s">
        <v>33</v>
      </c>
      <c r="C13" s="28">
        <f>2500*800</f>
        <v>2000000</v>
      </c>
      <c r="D13" s="28">
        <f>+C13</f>
        <v>2000000</v>
      </c>
      <c r="E13" s="29"/>
    </row>
    <row r="14" spans="1:5" ht="19.5" customHeight="1" x14ac:dyDescent="0.15">
      <c r="A14" s="14"/>
      <c r="B14" s="32" t="s">
        <v>40</v>
      </c>
      <c r="C14" s="26">
        <f>3500*200</f>
        <v>700000</v>
      </c>
      <c r="D14" s="26">
        <f>+C14</f>
        <v>700000</v>
      </c>
      <c r="E14" s="22"/>
    </row>
    <row r="15" spans="1:5" ht="19.5" customHeight="1" x14ac:dyDescent="0.15">
      <c r="A15" s="13" t="s">
        <v>20</v>
      </c>
      <c r="B15" s="30" t="s">
        <v>28</v>
      </c>
      <c r="C15" s="25">
        <v>1100000</v>
      </c>
      <c r="D15" s="25">
        <f>+C15/11*10</f>
        <v>1000000</v>
      </c>
      <c r="E15" s="21"/>
    </row>
    <row r="16" spans="1:5" ht="19.5" customHeight="1" x14ac:dyDescent="0.15">
      <c r="A16" s="14"/>
      <c r="B16" s="32"/>
      <c r="C16" s="26"/>
      <c r="D16" s="26"/>
      <c r="E16" s="22"/>
    </row>
    <row r="17" spans="1:5" ht="19.5" customHeight="1" x14ac:dyDescent="0.15">
      <c r="A17" s="13" t="s">
        <v>12</v>
      </c>
      <c r="B17" s="30" t="s">
        <v>30</v>
      </c>
      <c r="C17" s="25">
        <f>27500*8</f>
        <v>220000</v>
      </c>
      <c r="D17" s="25">
        <f>ROUNDDOWN((+C17/11*10),0)</f>
        <v>200000</v>
      </c>
      <c r="E17" s="21"/>
    </row>
    <row r="18" spans="1:5" ht="19.5" customHeight="1" x14ac:dyDescent="0.15">
      <c r="A18" s="14"/>
      <c r="B18" s="32"/>
      <c r="C18" s="26"/>
      <c r="D18" s="26"/>
      <c r="E18" s="22"/>
    </row>
    <row r="19" spans="1:5" ht="19.5" customHeight="1" x14ac:dyDescent="0.15">
      <c r="A19" s="13" t="s">
        <v>13</v>
      </c>
      <c r="B19" s="33" t="s">
        <v>38</v>
      </c>
      <c r="C19" s="25">
        <f>5070*16</f>
        <v>81120</v>
      </c>
      <c r="D19" s="25">
        <f>ROUNDDOWN((+C19/11*10),0)</f>
        <v>73745</v>
      </c>
      <c r="E19" s="21"/>
    </row>
    <row r="20" spans="1:5" ht="19.5" customHeight="1" x14ac:dyDescent="0.15">
      <c r="A20" s="14"/>
      <c r="B20" s="34" t="s">
        <v>35</v>
      </c>
      <c r="C20" s="26">
        <f>5530*10</f>
        <v>55300</v>
      </c>
      <c r="D20" s="26">
        <f>ROUNDDOWN((+C20/11*10),0)</f>
        <v>50272</v>
      </c>
      <c r="E20" s="22"/>
    </row>
    <row r="21" spans="1:5" ht="19.5" customHeight="1" x14ac:dyDescent="0.15">
      <c r="A21" s="13" t="s">
        <v>22</v>
      </c>
      <c r="B21" s="30" t="s">
        <v>39</v>
      </c>
      <c r="C21" s="25">
        <f>22000*8</f>
        <v>176000</v>
      </c>
      <c r="D21" s="25">
        <f>ROUNDDOWN((+C21/11*10),0)</f>
        <v>160000</v>
      </c>
      <c r="E21" s="21"/>
    </row>
    <row r="22" spans="1:5" ht="19.5" customHeight="1" x14ac:dyDescent="0.15">
      <c r="A22" s="14"/>
      <c r="B22" s="32"/>
      <c r="C22" s="26"/>
      <c r="D22" s="26"/>
      <c r="E22" s="22"/>
    </row>
    <row r="23" spans="1:5" ht="19.5" customHeight="1" x14ac:dyDescent="0.15">
      <c r="A23" s="13" t="s">
        <v>14</v>
      </c>
      <c r="B23" s="30" t="s">
        <v>29</v>
      </c>
      <c r="C23" s="25">
        <v>880000</v>
      </c>
      <c r="D23" s="25">
        <f>ROUNDDOWN((+C23/11*10),0)</f>
        <v>800000</v>
      </c>
      <c r="E23" s="21"/>
    </row>
    <row r="24" spans="1:5" ht="19.5" customHeight="1" x14ac:dyDescent="0.15">
      <c r="A24" s="14"/>
      <c r="B24" s="32" t="s">
        <v>31</v>
      </c>
      <c r="C24" s="26">
        <v>1600000</v>
      </c>
      <c r="D24" s="26">
        <f>ROUNDDOWN((+C24/11*10),0)</f>
        <v>1454545</v>
      </c>
      <c r="E24" s="22"/>
    </row>
    <row r="25" spans="1:5" ht="19.5" customHeight="1" x14ac:dyDescent="0.15">
      <c r="A25" s="13" t="s">
        <v>15</v>
      </c>
      <c r="B25" s="33" t="s">
        <v>34</v>
      </c>
      <c r="C25" s="25">
        <f>1000*20*8</f>
        <v>160000</v>
      </c>
      <c r="D25" s="25">
        <f>ROUNDDOWN((+C25/11*10),0)</f>
        <v>145454</v>
      </c>
      <c r="E25" s="21"/>
    </row>
    <row r="26" spans="1:5" ht="19.5" customHeight="1" x14ac:dyDescent="0.15">
      <c r="A26" s="14"/>
      <c r="B26" s="32"/>
      <c r="C26" s="26"/>
      <c r="D26" s="26"/>
      <c r="E26" s="22"/>
    </row>
    <row r="27" spans="1:5" ht="19.5" customHeight="1" x14ac:dyDescent="0.15">
      <c r="A27" s="13" t="s">
        <v>16</v>
      </c>
      <c r="B27" s="30" t="s">
        <v>37</v>
      </c>
      <c r="C27" s="25">
        <f>32000*4</f>
        <v>128000</v>
      </c>
      <c r="D27" s="25">
        <f>ROUNDDOWN((+C27/11*10),0)</f>
        <v>116363</v>
      </c>
      <c r="E27" s="21"/>
    </row>
    <row r="28" spans="1:5" ht="19.5" customHeight="1" x14ac:dyDescent="0.15">
      <c r="A28" s="14"/>
      <c r="B28" s="32"/>
      <c r="C28" s="26"/>
      <c r="D28" s="26"/>
      <c r="E28" s="22"/>
    </row>
    <row r="29" spans="1:5" ht="19.5" customHeight="1" x14ac:dyDescent="0.15">
      <c r="A29" s="13" t="s">
        <v>17</v>
      </c>
      <c r="B29" s="30" t="s">
        <v>36</v>
      </c>
      <c r="C29" s="25">
        <f>1000*200</f>
        <v>200000</v>
      </c>
      <c r="D29" s="25">
        <f>ROUNDDOWN((+C29/11*10),0)</f>
        <v>181818</v>
      </c>
      <c r="E29" s="21"/>
    </row>
    <row r="30" spans="1:5" ht="19.5" customHeight="1" x14ac:dyDescent="0.15">
      <c r="A30" s="14"/>
      <c r="B30" s="32"/>
      <c r="C30" s="26"/>
      <c r="D30" s="26"/>
      <c r="E30" s="22"/>
    </row>
    <row r="31" spans="1:5" ht="19.5" customHeight="1" x14ac:dyDescent="0.15">
      <c r="A31" s="13" t="s">
        <v>18</v>
      </c>
      <c r="B31" s="30"/>
      <c r="C31" s="25"/>
      <c r="D31" s="25"/>
      <c r="E31" s="21"/>
    </row>
    <row r="32" spans="1:5" ht="19.5" customHeight="1" x14ac:dyDescent="0.15">
      <c r="A32" s="14"/>
      <c r="B32" s="32"/>
      <c r="C32" s="26"/>
      <c r="D32" s="26"/>
      <c r="E32" s="22"/>
    </row>
    <row r="33" spans="1:5" ht="19.5" customHeight="1" x14ac:dyDescent="0.15">
      <c r="A33" s="11" t="s">
        <v>6</v>
      </c>
      <c r="B33" s="23"/>
      <c r="C33" s="27">
        <f>SUM(C12:C32)</f>
        <v>10300420</v>
      </c>
      <c r="D33" s="27">
        <f>SUM(D12:D32)</f>
        <v>9882197</v>
      </c>
      <c r="E33" s="24"/>
    </row>
    <row r="34" spans="1:5" ht="31.5" customHeight="1" x14ac:dyDescent="0.15">
      <c r="A34" s="5" t="s">
        <v>19</v>
      </c>
    </row>
  </sheetData>
  <phoneticPr fontId="5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cnote39n</dc:creator>
  <cp:lastModifiedBy>cnote39n</cp:lastModifiedBy>
  <cp:lastPrinted>2023-04-21T01:31:30Z</cp:lastPrinted>
  <dcterms:created xsi:type="dcterms:W3CDTF">2023-04-21T01:19:51Z</dcterms:created>
  <dcterms:modified xsi:type="dcterms:W3CDTF">2023-04-21T02:36:17Z</dcterms:modified>
</cp:coreProperties>
</file>